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Wymagania" sheetId="2" state="visible" r:id="rId2"/>
    <sheet xmlns:r="http://schemas.openxmlformats.org/officeDocument/2006/relationships" name="Podsumowanie" sheetId="3" state="visible" r:id="rId3"/>
    <sheet xmlns:r="http://schemas.openxmlformats.org/officeDocument/2006/relationships" name="Punktacj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6243F"/>
      <sz val="14"/>
    </font>
    <font>
      <name val="Arial"/>
      <color rgb="0014202F"/>
      <sz val="9"/>
    </font>
    <font>
      <name val="Arial"/>
      <color rgb="0014202F"/>
      <sz val="10"/>
    </font>
    <font>
      <name val="Arial"/>
      <b val="1"/>
      <color rgb="0016243F"/>
      <sz val="11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C2410C"/>
      <sz val="11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6243F"/>
      </patternFill>
    </fill>
    <fill>
      <patternFill patternType="solid">
        <fgColor rgb="00FFF8E1"/>
      </patternFill>
    </fill>
    <fill>
      <patternFill patternType="solid">
        <fgColor rgb="00F5F7FB"/>
      </patternFill>
    </fill>
  </fills>
  <borders count="2">
    <border>
      <left/>
      <right/>
      <top/>
      <bottom/>
      <diagonal/>
    </border>
    <border>
      <left style="thin">
        <color rgb="00E4E9F2"/>
      </left>
      <right style="thin">
        <color rgb="00E4E9F2"/>
      </right>
      <top style="thin">
        <color rgb="00E4E9F2"/>
      </top>
      <bottom style="thin">
        <color rgb="00E4E9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7" fillId="3" borderId="0" applyAlignment="1" pivotButton="0" quotePrefix="0" xfId="0">
      <alignment horizontal="center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center"/>
    </xf>
    <xf numFmtId="9" fontId="6" fillId="4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8" fillId="4" borderId="1" applyAlignment="1" pivotButton="0" quotePrefix="0" xfId="0">
      <alignment vertical="center"/>
    </xf>
    <xf numFmtId="9" fontId="8" fillId="4" borderId="1" applyAlignment="1" pivotButton="0" quotePrefix="0" xfId="0">
      <alignment vertical="center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9B1C1C"/>
      </font>
    </dxf>
    <dxf>
      <fill>
        <patternFill patternType="solid">
          <bgColor rgb="00F8D7DA"/>
        </patternFill>
      </fill>
    </dxf>
    <dxf>
      <font>
        <b val="1"/>
        <color rgb="009B1C1C"/>
      </font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Zapytanie ofertowe na system awizacji - macierz wymagań (SoftwareStudio)</t>
        </is>
      </c>
    </row>
    <row r="2">
      <c r="A2" s="2" t="inlineStr">
        <is>
          <t>Wzór neutralny wobec dostawców. Opis na stronie: awizacje.softwarestudio.com.pl/wzor-zapytania-ofertowego-system-awizacji/</t>
        </is>
      </c>
    </row>
    <row r="3">
      <c r="A3" s="3" t="inlineStr"/>
    </row>
    <row r="4">
      <c r="A4" s="4" t="inlineStr">
        <is>
          <t>Jak używać</t>
        </is>
      </c>
    </row>
    <row r="5">
      <c r="A5" s="3" t="inlineStr">
        <is>
          <t>1. W arkuszu Wymagania zmień nazwy Dostawca A, B i C na nazwy firm, które zapraszasz do porównania (komórki F3, H3, J3).</t>
        </is>
      </c>
    </row>
    <row r="6">
      <c r="A6" s="3" t="inlineStr">
        <is>
          <t>2. Wyślij arkusz dostawcom. Każdy wypełnia swoją kolumnę Odpowiedź wyborem z listy i opisuje szczegóły w kolumnie Uwagi.</t>
        </is>
      </c>
    </row>
    <row r="7">
      <c r="A7" s="3" t="inlineStr">
        <is>
          <t>3. Priorytet każdego wymagania możesz zmienić (Wymagane, Pożądane, Opcjonalne). Waga zmieni się sama.</t>
        </is>
      </c>
    </row>
    <row r="8">
      <c r="A8" s="3" t="inlineStr">
        <is>
          <t>4. Punkty i podsumowanie liczą się automatycznie. Arkusz Podsumowanie pokazuje wynik w grupach, procent możliwych punktów i liczbę niespełnionych wymagań obowiązkowych.</t>
        </is>
      </c>
    </row>
    <row r="9">
      <c r="A9" s="3" t="inlineStr"/>
    </row>
    <row r="10">
      <c r="A10" s="4" t="inlineStr">
        <is>
          <t>Punktacja</t>
        </is>
      </c>
    </row>
    <row r="11">
      <c r="A11" s="3" t="inlineStr">
        <is>
          <t>Odpowiedź: Tak = 2 punkty, Częściowo = 1, Plan rozwoju = 0, Nie = 0. Waga priorytetu: Wymagane = 3, Pożądane = 2, Opcjonalne = 1. Punkty ważone = waga x punkty odpowiedzi. Wartości można zmienić w arkuszu Punktacja.</t>
        </is>
      </c>
    </row>
    <row r="12">
      <c r="A12" s="3" t="inlineStr">
        <is>
          <t>Odpowiedź Nie lub Plan rozwoju przy wymaganiu o priorytecie Wymagane jest zliczana osobno, bo zwykle wyklucza ofertę niezależnie od liczby punktów.</t>
        </is>
      </c>
    </row>
    <row r="13">
      <c r="A13" s="3" t="inlineStr"/>
    </row>
    <row r="14">
      <c r="A14" s="4" t="inlineStr">
        <is>
          <t>Granice</t>
        </is>
      </c>
    </row>
    <row r="15">
      <c r="A15" s="3" t="inlineStr">
        <is>
          <t>Macierz porównuje deklaracje dostawców. Deklarację sprawdza się demonstracją na scenariuszu klienta, pilotażem lub rozmową z użytkownikiem referencyjnym. Lista nie zastępuje analizy prawnej umowy.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62" customWidth="1" min="3" max="3"/>
    <col width="13" customWidth="1" min="4" max="4"/>
    <col width="7" customWidth="1" min="5" max="5"/>
    <col width="14" customWidth="1" min="6" max="6"/>
    <col width="10" customWidth="1" min="7" max="7"/>
    <col width="14" customWidth="1" min="8" max="8"/>
    <col width="10" customWidth="1" min="9" max="9"/>
    <col width="14" customWidth="1" min="10" max="10"/>
    <col width="10" customWidth="1" min="11" max="11"/>
    <col width="40" customWidth="1" min="12" max="12"/>
  </cols>
  <sheetData>
    <row r="1">
      <c r="A1" s="5" t="inlineStr">
        <is>
          <t>Macierz wymagań - system awizacji dostaw</t>
        </is>
      </c>
    </row>
    <row r="3">
      <c r="F3" s="6" t="inlineStr">
        <is>
          <t>Dostawca A</t>
        </is>
      </c>
      <c r="H3" s="6" t="inlineStr">
        <is>
          <t>Dostawca B</t>
        </is>
      </c>
      <c r="J3" s="6" t="inlineStr">
        <is>
          <t>Dostawca C</t>
        </is>
      </c>
    </row>
    <row r="4" ht="32" customHeight="1">
      <c r="A4" s="7" t="inlineStr">
        <is>
          <t>ID</t>
        </is>
      </c>
      <c r="B4" s="7" t="inlineStr">
        <is>
          <t>Grupa</t>
        </is>
      </c>
      <c r="C4" s="7" t="inlineStr">
        <is>
          <t>Wymaganie</t>
        </is>
      </c>
      <c r="D4" s="7" t="inlineStr">
        <is>
          <t>Priorytet</t>
        </is>
      </c>
      <c r="E4" s="7" t="inlineStr">
        <is>
          <t>Waga</t>
        </is>
      </c>
      <c r="F4" s="7" t="inlineStr">
        <is>
          <t>Odpowiedź</t>
        </is>
      </c>
      <c r="G4" s="7" t="inlineStr">
        <is>
          <t>Punkty ważone</t>
        </is>
      </c>
      <c r="H4" s="7" t="inlineStr">
        <is>
          <t>Odpowiedź</t>
        </is>
      </c>
      <c r="I4" s="7" t="inlineStr">
        <is>
          <t>Punkty ważone</t>
        </is>
      </c>
      <c r="J4" s="7" t="inlineStr">
        <is>
          <t>Odpowiedź</t>
        </is>
      </c>
      <c r="K4" s="7" t="inlineStr">
        <is>
          <t>Punkty ważone</t>
        </is>
      </c>
      <c r="L4" s="7" t="inlineStr">
        <is>
          <t>Uwagi i pytania do dostawców</t>
        </is>
      </c>
    </row>
    <row r="5" ht="30" customHeight="1">
      <c r="A5" s="8" t="inlineStr">
        <is>
          <t>F01</t>
        </is>
      </c>
      <c r="B5" s="9" t="inlineStr">
        <is>
          <t>Funkcje</t>
        </is>
      </c>
      <c r="C5" s="9" t="inlineStr">
        <is>
          <t>Rezerwacja okna czasowego przez przewoźnika w portalu internetowym, bez instalacji oprogramowania.</t>
        </is>
      </c>
      <c r="D5" s="10" t="inlineStr">
        <is>
          <t>Wymagane</t>
        </is>
      </c>
      <c r="E5" s="11">
        <f>IFERROR(INDEX(Punktacja!$E$2:$E$4,MATCH(D5,Punktacja!$D$2:$D$4,0)),0)</f>
        <v/>
      </c>
      <c r="F5" s="10" t="n"/>
      <c r="G5" s="11">
        <f>IF(F5="","",$E5*IFERROR(INDEX(Punktacja!$B$2:$B$5,MATCH(F5,Punktacja!$A$2:$A$5,0)),0))</f>
        <v/>
      </c>
      <c r="H5" s="10" t="n"/>
      <c r="I5" s="11">
        <f>IF(H5="","",$E5*IFERROR(INDEX(Punktacja!$B$2:$B$5,MATCH(H5,Punktacja!$A$2:$A$5,0)),0))</f>
        <v/>
      </c>
      <c r="J5" s="10" t="n"/>
      <c r="K5" s="11">
        <f>IF(J5="","",$E5*IFERROR(INDEX(Punktacja!$B$2:$B$5,MATCH(J5,Punktacja!$A$2:$A$5,0)),0))</f>
        <v/>
      </c>
      <c r="L5" s="12" t="n"/>
    </row>
    <row r="6" ht="30" customHeight="1">
      <c r="A6" s="8" t="inlineStr">
        <is>
          <t>F02</t>
        </is>
      </c>
      <c r="B6" s="9" t="inlineStr">
        <is>
          <t>Funkcje</t>
        </is>
      </c>
      <c r="C6" s="9" t="inlineStr">
        <is>
          <t>Długość okna wyliczana z parametrów dostawy, na przykład liczby palet i rodzaju pojazdu.</t>
        </is>
      </c>
      <c r="D6" s="10" t="inlineStr">
        <is>
          <t>Wymagane</t>
        </is>
      </c>
      <c r="E6" s="11">
        <f>IFERROR(INDEX(Punktacja!$E$2:$E$4,MATCH(D6,Punktacja!$D$2:$D$4,0)),0)</f>
        <v/>
      </c>
      <c r="F6" s="10" t="n"/>
      <c r="G6" s="11">
        <f>IF(F6="","",$E6*IFERROR(INDEX(Punktacja!$B$2:$B$5,MATCH(F6,Punktacja!$A$2:$A$5,0)),0))</f>
        <v/>
      </c>
      <c r="H6" s="10" t="n"/>
      <c r="I6" s="11">
        <f>IF(H6="","",$E6*IFERROR(INDEX(Punktacja!$B$2:$B$5,MATCH(H6,Punktacja!$A$2:$A$5,0)),0))</f>
        <v/>
      </c>
      <c r="J6" s="10" t="n"/>
      <c r="K6" s="11">
        <f>IF(J6="","",$E6*IFERROR(INDEX(Punktacja!$B$2:$B$5,MATCH(J6,Punktacja!$A$2:$A$5,0)),0))</f>
        <v/>
      </c>
      <c r="L6" s="12" t="n"/>
    </row>
    <row r="7" ht="30" customHeight="1">
      <c r="A7" s="8" t="inlineStr">
        <is>
          <t>F03</t>
        </is>
      </c>
      <c r="B7" s="9" t="inlineStr">
        <is>
          <t>Funkcje</t>
        </is>
      </c>
      <c r="C7" s="9" t="inlineStr">
        <is>
          <t>Blokada podwójnej rezerwacji rampy w chwili zapisu (a nie tylko ostrzeżenie po fakcie).</t>
        </is>
      </c>
      <c r="D7" s="10" t="inlineStr">
        <is>
          <t>Wymagane</t>
        </is>
      </c>
      <c r="E7" s="11">
        <f>IFERROR(INDEX(Punktacja!$E$2:$E$4,MATCH(D7,Punktacja!$D$2:$D$4,0)),0)</f>
        <v/>
      </c>
      <c r="F7" s="10" t="n"/>
      <c r="G7" s="11">
        <f>IF(F7="","",$E7*IFERROR(INDEX(Punktacja!$B$2:$B$5,MATCH(F7,Punktacja!$A$2:$A$5,0)),0))</f>
        <v/>
      </c>
      <c r="H7" s="10" t="n"/>
      <c r="I7" s="11">
        <f>IF(H7="","",$E7*IFERROR(INDEX(Punktacja!$B$2:$B$5,MATCH(H7,Punktacja!$A$2:$A$5,0)),0))</f>
        <v/>
      </c>
      <c r="J7" s="10" t="n"/>
      <c r="K7" s="11">
        <f>IF(J7="","",$E7*IFERROR(INDEX(Punktacja!$B$2:$B$5,MATCH(J7,Punktacja!$A$2:$A$5,0)),0))</f>
        <v/>
      </c>
      <c r="L7" s="12" t="n"/>
    </row>
    <row r="8" ht="30" customHeight="1">
      <c r="A8" s="8" t="inlineStr">
        <is>
          <t>F04</t>
        </is>
      </c>
      <c r="B8" s="9" t="inlineStr">
        <is>
          <t>Funkcje</t>
        </is>
      </c>
      <c r="C8" s="9" t="inlineStr">
        <is>
          <t>Kalendarz awizacji z widokiem dnia i tygodnia oraz obłożeniem ramp.</t>
        </is>
      </c>
      <c r="D8" s="10" t="inlineStr">
        <is>
          <t>Wymagane</t>
        </is>
      </c>
      <c r="E8" s="11">
        <f>IFERROR(INDEX(Punktacja!$E$2:$E$4,MATCH(D8,Punktacja!$D$2:$D$4,0)),0)</f>
        <v/>
      </c>
      <c r="F8" s="10" t="n"/>
      <c r="G8" s="11">
        <f>IF(F8="","",$E8*IFERROR(INDEX(Punktacja!$B$2:$B$5,MATCH(F8,Punktacja!$A$2:$A$5,0)),0))</f>
        <v/>
      </c>
      <c r="H8" s="10" t="n"/>
      <c r="I8" s="11">
        <f>IF(H8="","",$E8*IFERROR(INDEX(Punktacja!$B$2:$B$5,MATCH(H8,Punktacja!$A$2:$A$5,0)),0))</f>
        <v/>
      </c>
      <c r="J8" s="10" t="n"/>
      <c r="K8" s="11">
        <f>IF(J8="","",$E8*IFERROR(INDEX(Punktacja!$B$2:$B$5,MATCH(J8,Punktacja!$A$2:$A$5,0)),0))</f>
        <v/>
      </c>
      <c r="L8" s="12" t="n"/>
    </row>
    <row r="9" ht="30" customHeight="1">
      <c r="A9" s="8" t="inlineStr">
        <is>
          <t>F05</t>
        </is>
      </c>
      <c r="B9" s="9" t="inlineStr">
        <is>
          <t>Funkcje</t>
        </is>
      </c>
      <c r="C9" s="9" t="inlineStr">
        <is>
          <t>Statusy wizyty od rezerwacji do wyjazdu, z zapisem godziny i autora każdej zmiany.</t>
        </is>
      </c>
      <c r="D9" s="10" t="inlineStr">
        <is>
          <t>Wymagane</t>
        </is>
      </c>
      <c r="E9" s="11">
        <f>IFERROR(INDEX(Punktacja!$E$2:$E$4,MATCH(D9,Punktacja!$D$2:$D$4,0)),0)</f>
        <v/>
      </c>
      <c r="F9" s="10" t="n"/>
      <c r="G9" s="11">
        <f>IF(F9="","",$E9*IFERROR(INDEX(Punktacja!$B$2:$B$5,MATCH(F9,Punktacja!$A$2:$A$5,0)),0))</f>
        <v/>
      </c>
      <c r="H9" s="10" t="n"/>
      <c r="I9" s="11">
        <f>IF(H9="","",$E9*IFERROR(INDEX(Punktacja!$B$2:$B$5,MATCH(H9,Punktacja!$A$2:$A$5,0)),0))</f>
        <v/>
      </c>
      <c r="J9" s="10" t="n"/>
      <c r="K9" s="11">
        <f>IF(J9="","",$E9*IFERROR(INDEX(Punktacja!$B$2:$B$5,MATCH(J9,Punktacja!$A$2:$A$5,0)),0))</f>
        <v/>
      </c>
      <c r="L9" s="12" t="n"/>
    </row>
    <row r="10" ht="30" customHeight="1">
      <c r="A10" s="8" t="inlineStr">
        <is>
          <t>F06</t>
        </is>
      </c>
      <c r="B10" s="9" t="inlineStr">
        <is>
          <t>Funkcje</t>
        </is>
      </c>
      <c r="C10" s="9" t="inlineStr">
        <is>
          <t>Obsługa pojazdów bez awizacji: rejestracja przy bramie, kolejka i decyzja dyspozytora.</t>
        </is>
      </c>
      <c r="D10" s="10" t="inlineStr">
        <is>
          <t>Wymagane</t>
        </is>
      </c>
      <c r="E10" s="11">
        <f>IFERROR(INDEX(Punktacja!$E$2:$E$4,MATCH(D10,Punktacja!$D$2:$D$4,0)),0)</f>
        <v/>
      </c>
      <c r="F10" s="10" t="n"/>
      <c r="G10" s="11">
        <f>IF(F10="","",$E10*IFERROR(INDEX(Punktacja!$B$2:$B$5,MATCH(F10,Punktacja!$A$2:$A$5,0)),0))</f>
        <v/>
      </c>
      <c r="H10" s="10" t="n"/>
      <c r="I10" s="11">
        <f>IF(H10="","",$E10*IFERROR(INDEX(Punktacja!$B$2:$B$5,MATCH(H10,Punktacja!$A$2:$A$5,0)),0))</f>
        <v/>
      </c>
      <c r="J10" s="10" t="n"/>
      <c r="K10" s="11">
        <f>IF(J10="","",$E10*IFERROR(INDEX(Punktacja!$B$2:$B$5,MATCH(J10,Punktacja!$A$2:$A$5,0)),0))</f>
        <v/>
      </c>
      <c r="L10" s="12" t="n"/>
    </row>
    <row r="11" ht="30" customHeight="1">
      <c r="A11" s="8" t="inlineStr">
        <is>
          <t>F07</t>
        </is>
      </c>
      <c r="B11" s="9" t="inlineStr">
        <is>
          <t>Funkcje</t>
        </is>
      </c>
      <c r="C11" s="9" t="inlineStr">
        <is>
          <t>Tolerancja spóźnienia konfigurowana dla obiektu oraz oznaczanie awizacji niezrealizowanych w terminie.</t>
        </is>
      </c>
      <c r="D11" s="10" t="inlineStr">
        <is>
          <t>Pożądane</t>
        </is>
      </c>
      <c r="E11" s="11">
        <f>IFERROR(INDEX(Punktacja!$E$2:$E$4,MATCH(D11,Punktacja!$D$2:$D$4,0)),0)</f>
        <v/>
      </c>
      <c r="F11" s="10" t="n"/>
      <c r="G11" s="11">
        <f>IF(F11="","",$E11*IFERROR(INDEX(Punktacja!$B$2:$B$5,MATCH(F11,Punktacja!$A$2:$A$5,0)),0))</f>
        <v/>
      </c>
      <c r="H11" s="10" t="n"/>
      <c r="I11" s="11">
        <f>IF(H11="","",$E11*IFERROR(INDEX(Punktacja!$B$2:$B$5,MATCH(H11,Punktacja!$A$2:$A$5,0)),0))</f>
        <v/>
      </c>
      <c r="J11" s="10" t="n"/>
      <c r="K11" s="11">
        <f>IF(J11="","",$E11*IFERROR(INDEX(Punktacja!$B$2:$B$5,MATCH(J11,Punktacja!$A$2:$A$5,0)),0))</f>
        <v/>
      </c>
      <c r="L11" s="12" t="n"/>
    </row>
    <row r="12" ht="30" customHeight="1">
      <c r="A12" s="8" t="inlineStr">
        <is>
          <t>F08</t>
        </is>
      </c>
      <c r="B12" s="9" t="inlineStr">
        <is>
          <t>Funkcje</t>
        </is>
      </c>
      <c r="C12" s="9" t="inlineStr">
        <is>
          <t>Awizacje cykliczne (serie dostaw w stałe dni tygodnia).</t>
        </is>
      </c>
      <c r="D12" s="10" t="inlineStr">
        <is>
          <t>Pożądane</t>
        </is>
      </c>
      <c r="E12" s="11">
        <f>IFERROR(INDEX(Punktacja!$E$2:$E$4,MATCH(D12,Punktacja!$D$2:$D$4,0)),0)</f>
        <v/>
      </c>
      <c r="F12" s="10" t="n"/>
      <c r="G12" s="11">
        <f>IF(F12="","",$E12*IFERROR(INDEX(Punktacja!$B$2:$B$5,MATCH(F12,Punktacja!$A$2:$A$5,0)),0))</f>
        <v/>
      </c>
      <c r="H12" s="10" t="n"/>
      <c r="I12" s="11">
        <f>IF(H12="","",$E12*IFERROR(INDEX(Punktacja!$B$2:$B$5,MATCH(H12,Punktacja!$A$2:$A$5,0)),0))</f>
        <v/>
      </c>
      <c r="J12" s="10" t="n"/>
      <c r="K12" s="11">
        <f>IF(J12="","",$E12*IFERROR(INDEX(Punktacja!$B$2:$B$5,MATCH(J12,Punktacja!$A$2:$A$5,0)),0))</f>
        <v/>
      </c>
      <c r="L12" s="12" t="n"/>
    </row>
    <row r="13" ht="30" customHeight="1">
      <c r="A13" s="8" t="inlineStr">
        <is>
          <t>F09</t>
        </is>
      </c>
      <c r="B13" s="9" t="inlineStr">
        <is>
          <t>Funkcje</t>
        </is>
      </c>
      <c r="C13" s="9" t="inlineStr">
        <is>
          <t>Powiadomienia SMS i e-mail o potwierdzeniu, zmianie terminu lub rampy.</t>
        </is>
      </c>
      <c r="D13" s="10" t="inlineStr">
        <is>
          <t>Pożądane</t>
        </is>
      </c>
      <c r="E13" s="11">
        <f>IFERROR(INDEX(Punktacja!$E$2:$E$4,MATCH(D13,Punktacja!$D$2:$D$4,0)),0)</f>
        <v/>
      </c>
      <c r="F13" s="10" t="n"/>
      <c r="G13" s="11">
        <f>IF(F13="","",$E13*IFERROR(INDEX(Punktacja!$B$2:$B$5,MATCH(F13,Punktacja!$A$2:$A$5,0)),0))</f>
        <v/>
      </c>
      <c r="H13" s="10" t="n"/>
      <c r="I13" s="11">
        <f>IF(H13="","",$E13*IFERROR(INDEX(Punktacja!$B$2:$B$5,MATCH(H13,Punktacja!$A$2:$A$5,0)),0))</f>
        <v/>
      </c>
      <c r="J13" s="10" t="n"/>
      <c r="K13" s="11">
        <f>IF(J13="","",$E13*IFERROR(INDEX(Punktacja!$B$2:$B$5,MATCH(J13,Punktacja!$A$2:$A$5,0)),0))</f>
        <v/>
      </c>
      <c r="L13" s="12" t="n"/>
    </row>
    <row r="14" ht="30" customHeight="1">
      <c r="A14" s="8" t="inlineStr">
        <is>
          <t>F10</t>
        </is>
      </c>
      <c r="B14" s="9" t="inlineStr">
        <is>
          <t>Funkcje</t>
        </is>
      </c>
      <c r="C14" s="9" t="inlineStr">
        <is>
          <t>Komunikacja w językach kierowców (portal, powiadomienia, kiosk przy bramie).</t>
        </is>
      </c>
      <c r="D14" s="10" t="inlineStr">
        <is>
          <t>Pożądane</t>
        </is>
      </c>
      <c r="E14" s="11">
        <f>IFERROR(INDEX(Punktacja!$E$2:$E$4,MATCH(D14,Punktacja!$D$2:$D$4,0)),0)</f>
        <v/>
      </c>
      <c r="F14" s="10" t="n"/>
      <c r="G14" s="11">
        <f>IF(F14="","",$E14*IFERROR(INDEX(Punktacja!$B$2:$B$5,MATCH(F14,Punktacja!$A$2:$A$5,0)),0))</f>
        <v/>
      </c>
      <c r="H14" s="10" t="n"/>
      <c r="I14" s="11">
        <f>IF(H14="","",$E14*IFERROR(INDEX(Punktacja!$B$2:$B$5,MATCH(H14,Punktacja!$A$2:$A$5,0)),0))</f>
        <v/>
      </c>
      <c r="J14" s="10" t="n"/>
      <c r="K14" s="11">
        <f>IF(J14="","",$E14*IFERROR(INDEX(Punktacja!$B$2:$B$5,MATCH(J14,Punktacja!$A$2:$A$5,0)),0))</f>
        <v/>
      </c>
      <c r="L14" s="12" t="n"/>
    </row>
    <row r="15" ht="30" customHeight="1">
      <c r="A15" s="8" t="inlineStr">
        <is>
          <t>I01</t>
        </is>
      </c>
      <c r="B15" s="9" t="inlineStr">
        <is>
          <t>Integracje</t>
        </is>
      </c>
      <c r="C15" s="9" t="inlineStr">
        <is>
          <t>Interfejs API (na przykład REST) z publiczną dokumentacją i przykładami.</t>
        </is>
      </c>
      <c r="D15" s="10" t="inlineStr">
        <is>
          <t>Wymagane</t>
        </is>
      </c>
      <c r="E15" s="11">
        <f>IFERROR(INDEX(Punktacja!$E$2:$E$4,MATCH(D15,Punktacja!$D$2:$D$4,0)),0)</f>
        <v/>
      </c>
      <c r="F15" s="10" t="n"/>
      <c r="G15" s="11">
        <f>IF(F15="","",$E15*IFERROR(INDEX(Punktacja!$B$2:$B$5,MATCH(F15,Punktacja!$A$2:$A$5,0)),0))</f>
        <v/>
      </c>
      <c r="H15" s="10" t="n"/>
      <c r="I15" s="11">
        <f>IF(H15="","",$E15*IFERROR(INDEX(Punktacja!$B$2:$B$5,MATCH(H15,Punktacja!$A$2:$A$5,0)),0))</f>
        <v/>
      </c>
      <c r="J15" s="10" t="n"/>
      <c r="K15" s="11">
        <f>IF(J15="","",$E15*IFERROR(INDEX(Punktacja!$B$2:$B$5,MATCH(J15,Punktacja!$A$2:$A$5,0)),0))</f>
        <v/>
      </c>
      <c r="L15" s="12" t="n"/>
    </row>
    <row r="16" ht="30" customHeight="1">
      <c r="A16" s="8" t="inlineStr">
        <is>
          <t>I02</t>
        </is>
      </c>
      <c r="B16" s="9" t="inlineStr">
        <is>
          <t>Integracje</t>
        </is>
      </c>
      <c r="C16" s="9" t="inlineStr">
        <is>
          <t>Wymiana danych z systemem ERP: zamówienia i dostawy wraz z numerami dokumentów.</t>
        </is>
      </c>
      <c r="D16" s="10" t="inlineStr">
        <is>
          <t>Wymagane</t>
        </is>
      </c>
      <c r="E16" s="11">
        <f>IFERROR(INDEX(Punktacja!$E$2:$E$4,MATCH(D16,Punktacja!$D$2:$D$4,0)),0)</f>
        <v/>
      </c>
      <c r="F16" s="10" t="n"/>
      <c r="G16" s="11">
        <f>IF(F16="","",$E16*IFERROR(INDEX(Punktacja!$B$2:$B$5,MATCH(F16,Punktacja!$A$2:$A$5,0)),0))</f>
        <v/>
      </c>
      <c r="H16" s="10" t="n"/>
      <c r="I16" s="11">
        <f>IF(H16="","",$E16*IFERROR(INDEX(Punktacja!$B$2:$B$5,MATCH(H16,Punktacja!$A$2:$A$5,0)),0))</f>
        <v/>
      </c>
      <c r="J16" s="10" t="n"/>
      <c r="K16" s="11">
        <f>IF(J16="","",$E16*IFERROR(INDEX(Punktacja!$B$2:$B$5,MATCH(J16,Punktacja!$A$2:$A$5,0)),0))</f>
        <v/>
      </c>
      <c r="L16" s="12" t="n"/>
    </row>
    <row r="17" ht="30" customHeight="1">
      <c r="A17" s="8" t="inlineStr">
        <is>
          <t>I03</t>
        </is>
      </c>
      <c r="B17" s="9" t="inlineStr">
        <is>
          <t>Integracje</t>
        </is>
      </c>
      <c r="C17" s="9" t="inlineStr">
        <is>
          <t>Wymiana danych z systemem WMS: zapowiedź przyjęcia oraz początek i koniec obsługi.</t>
        </is>
      </c>
      <c r="D17" s="10" t="inlineStr">
        <is>
          <t>Pożądane</t>
        </is>
      </c>
      <c r="E17" s="11">
        <f>IFERROR(INDEX(Punktacja!$E$2:$E$4,MATCH(D17,Punktacja!$D$2:$D$4,0)),0)</f>
        <v/>
      </c>
      <c r="F17" s="10" t="n"/>
      <c r="G17" s="11">
        <f>IF(F17="","",$E17*IFERROR(INDEX(Punktacja!$B$2:$B$5,MATCH(F17,Punktacja!$A$2:$A$5,0)),0))</f>
        <v/>
      </c>
      <c r="H17" s="10" t="n"/>
      <c r="I17" s="11">
        <f>IF(H17="","",$E17*IFERROR(INDEX(Punktacja!$B$2:$B$5,MATCH(H17,Punktacja!$A$2:$A$5,0)),0))</f>
        <v/>
      </c>
      <c r="J17" s="10" t="n"/>
      <c r="K17" s="11">
        <f>IF(J17="","",$E17*IFERROR(INDEX(Punktacja!$B$2:$B$5,MATCH(J17,Punktacja!$A$2:$A$5,0)),0))</f>
        <v/>
      </c>
      <c r="L17" s="12" t="n"/>
    </row>
    <row r="18" ht="30" customHeight="1">
      <c r="A18" s="8" t="inlineStr">
        <is>
          <t>I04</t>
        </is>
      </c>
      <c r="B18" s="9" t="inlineStr">
        <is>
          <t>Integracje</t>
        </is>
      </c>
      <c r="C18" s="9" t="inlineStr">
        <is>
          <t>Import komunikatów awizo wysyłki (DESADV, ASN) lub deklaracja sposobu ich obsługi.</t>
        </is>
      </c>
      <c r="D18" s="10" t="inlineStr">
        <is>
          <t>Opcjonalne</t>
        </is>
      </c>
      <c r="E18" s="11">
        <f>IFERROR(INDEX(Punktacja!$E$2:$E$4,MATCH(D18,Punktacja!$D$2:$D$4,0)),0)</f>
        <v/>
      </c>
      <c r="F18" s="10" t="n"/>
      <c r="G18" s="11">
        <f>IF(F18="","",$E18*IFERROR(INDEX(Punktacja!$B$2:$B$5,MATCH(F18,Punktacja!$A$2:$A$5,0)),0))</f>
        <v/>
      </c>
      <c r="H18" s="10" t="n"/>
      <c r="I18" s="11">
        <f>IF(H18="","",$E18*IFERROR(INDEX(Punktacja!$B$2:$B$5,MATCH(H18,Punktacja!$A$2:$A$5,0)),0))</f>
        <v/>
      </c>
      <c r="J18" s="10" t="n"/>
      <c r="K18" s="11">
        <f>IF(J18="","",$E18*IFERROR(INDEX(Punktacja!$B$2:$B$5,MATCH(J18,Punktacja!$A$2:$A$5,0)),0))</f>
        <v/>
      </c>
      <c r="L18" s="12" t="n"/>
    </row>
    <row r="19" ht="30" customHeight="1">
      <c r="A19" s="8" t="inlineStr">
        <is>
          <t>I05</t>
        </is>
      </c>
      <c r="B19" s="9" t="inlineStr">
        <is>
          <t>Integracje</t>
        </is>
      </c>
      <c r="C19" s="9" t="inlineStr">
        <is>
          <t>Przyjmowanie planowanego terminu przyjazdu z systemu TMS lub telematyki.</t>
        </is>
      </c>
      <c r="D19" s="10" t="inlineStr">
        <is>
          <t>Opcjonalne</t>
        </is>
      </c>
      <c r="E19" s="11">
        <f>IFERROR(INDEX(Punktacja!$E$2:$E$4,MATCH(D19,Punktacja!$D$2:$D$4,0)),0)</f>
        <v/>
      </c>
      <c r="F19" s="10" t="n"/>
      <c r="G19" s="11">
        <f>IF(F19="","",$E19*IFERROR(INDEX(Punktacja!$B$2:$B$5,MATCH(F19,Punktacja!$A$2:$A$5,0)),0))</f>
        <v/>
      </c>
      <c r="H19" s="10" t="n"/>
      <c r="I19" s="11">
        <f>IF(H19="","",$E19*IFERROR(INDEX(Punktacja!$B$2:$B$5,MATCH(H19,Punktacja!$A$2:$A$5,0)),0))</f>
        <v/>
      </c>
      <c r="J19" s="10" t="n"/>
      <c r="K19" s="11">
        <f>IF(J19="","",$E19*IFERROR(INDEX(Punktacja!$B$2:$B$5,MATCH(J19,Punktacja!$A$2:$A$5,0)),0))</f>
        <v/>
      </c>
      <c r="L19" s="12" t="n"/>
    </row>
    <row r="20" ht="30" customHeight="1">
      <c r="A20" s="8" t="inlineStr">
        <is>
          <t>I06</t>
        </is>
      </c>
      <c r="B20" s="9" t="inlineStr">
        <is>
          <t>Integracje</t>
        </is>
      </c>
      <c r="C20" s="9" t="inlineStr">
        <is>
          <t>Integracja z kamerami do odczytu tablic rejestracyjnych (LPR).</t>
        </is>
      </c>
      <c r="D20" s="10" t="inlineStr">
        <is>
          <t>Pożądane</t>
        </is>
      </c>
      <c r="E20" s="11">
        <f>IFERROR(INDEX(Punktacja!$E$2:$E$4,MATCH(D20,Punktacja!$D$2:$D$4,0)),0)</f>
        <v/>
      </c>
      <c r="F20" s="10" t="n"/>
      <c r="G20" s="11">
        <f>IF(F20="","",$E20*IFERROR(INDEX(Punktacja!$B$2:$B$5,MATCH(F20,Punktacja!$A$2:$A$5,0)),0))</f>
        <v/>
      </c>
      <c r="H20" s="10" t="n"/>
      <c r="I20" s="11">
        <f>IF(H20="","",$E20*IFERROR(INDEX(Punktacja!$B$2:$B$5,MATCH(H20,Punktacja!$A$2:$A$5,0)),0))</f>
        <v/>
      </c>
      <c r="J20" s="10" t="n"/>
      <c r="K20" s="11">
        <f>IF(J20="","",$E20*IFERROR(INDEX(Punktacja!$B$2:$B$5,MATCH(J20,Punktacja!$A$2:$A$5,0)),0))</f>
        <v/>
      </c>
      <c r="L20" s="12" t="n"/>
    </row>
    <row r="21" ht="30" customHeight="1">
      <c r="A21" s="8" t="inlineStr">
        <is>
          <t>I07</t>
        </is>
      </c>
      <c r="B21" s="9" t="inlineStr">
        <is>
          <t>Integracje</t>
        </is>
      </c>
      <c r="C21" s="9" t="inlineStr">
        <is>
          <t>Integracja z wagami samochodowymi (masa przy wjeździe i wyjeździe).</t>
        </is>
      </c>
      <c r="D21" s="10" t="inlineStr">
        <is>
          <t>Pożądane</t>
        </is>
      </c>
      <c r="E21" s="11">
        <f>IFERROR(INDEX(Punktacja!$E$2:$E$4,MATCH(D21,Punktacja!$D$2:$D$4,0)),0)</f>
        <v/>
      </c>
      <c r="F21" s="10" t="n"/>
      <c r="G21" s="11">
        <f>IF(F21="","",$E21*IFERROR(INDEX(Punktacja!$B$2:$B$5,MATCH(F21,Punktacja!$A$2:$A$5,0)),0))</f>
        <v/>
      </c>
      <c r="H21" s="10" t="n"/>
      <c r="I21" s="11">
        <f>IF(H21="","",$E21*IFERROR(INDEX(Punktacja!$B$2:$B$5,MATCH(H21,Punktacja!$A$2:$A$5,0)),0))</f>
        <v/>
      </c>
      <c r="J21" s="10" t="n"/>
      <c r="K21" s="11">
        <f>IF(J21="","",$E21*IFERROR(INDEX(Punktacja!$B$2:$B$5,MATCH(J21,Punktacja!$A$2:$A$5,0)),0))</f>
        <v/>
      </c>
      <c r="L21" s="12" t="n"/>
    </row>
    <row r="22" ht="30" customHeight="1">
      <c r="A22" s="8" t="inlineStr">
        <is>
          <t>I08</t>
        </is>
      </c>
      <c r="B22" s="9" t="inlineStr">
        <is>
          <t>Integracje</t>
        </is>
      </c>
      <c r="C22" s="9" t="inlineStr">
        <is>
          <t>Środowisko testowe do prób integracji przed uruchomieniem produkcyjnym.</t>
        </is>
      </c>
      <c r="D22" s="10" t="inlineStr">
        <is>
          <t>Wymagane</t>
        </is>
      </c>
      <c r="E22" s="11">
        <f>IFERROR(INDEX(Punktacja!$E$2:$E$4,MATCH(D22,Punktacja!$D$2:$D$4,0)),0)</f>
        <v/>
      </c>
      <c r="F22" s="10" t="n"/>
      <c r="G22" s="11">
        <f>IF(F22="","",$E22*IFERROR(INDEX(Punktacja!$B$2:$B$5,MATCH(F22,Punktacja!$A$2:$A$5,0)),0))</f>
        <v/>
      </c>
      <c r="H22" s="10" t="n"/>
      <c r="I22" s="11">
        <f>IF(H22="","",$E22*IFERROR(INDEX(Punktacja!$B$2:$B$5,MATCH(H22,Punktacja!$A$2:$A$5,0)),0))</f>
        <v/>
      </c>
      <c r="J22" s="10" t="n"/>
      <c r="K22" s="11">
        <f>IF(J22="","",$E22*IFERROR(INDEX(Punktacja!$B$2:$B$5,MATCH(J22,Punktacja!$A$2:$A$5,0)),0))</f>
        <v/>
      </c>
      <c r="L22" s="12" t="n"/>
    </row>
    <row r="23" ht="30" customHeight="1">
      <c r="A23" s="8" t="inlineStr">
        <is>
          <t>I09</t>
        </is>
      </c>
      <c r="B23" s="9" t="inlineStr">
        <is>
          <t>Integracje</t>
        </is>
      </c>
      <c r="C23" s="9" t="inlineStr">
        <is>
          <t>Wersjonowanie interfejsu i deklarowany okres wsparcia starszych wersji.</t>
        </is>
      </c>
      <c r="D23" s="10" t="inlineStr">
        <is>
          <t>Pożądane</t>
        </is>
      </c>
      <c r="E23" s="11">
        <f>IFERROR(INDEX(Punktacja!$E$2:$E$4,MATCH(D23,Punktacja!$D$2:$D$4,0)),0)</f>
        <v/>
      </c>
      <c r="F23" s="10" t="n"/>
      <c r="G23" s="11">
        <f>IF(F23="","",$E23*IFERROR(INDEX(Punktacja!$B$2:$B$5,MATCH(F23,Punktacja!$A$2:$A$5,0)),0))</f>
        <v/>
      </c>
      <c r="H23" s="10" t="n"/>
      <c r="I23" s="11">
        <f>IF(H23="","",$E23*IFERROR(INDEX(Punktacja!$B$2:$B$5,MATCH(H23,Punktacja!$A$2:$A$5,0)),0))</f>
        <v/>
      </c>
      <c r="J23" s="10" t="n"/>
      <c r="K23" s="11">
        <f>IF(J23="","",$E23*IFERROR(INDEX(Punktacja!$B$2:$B$5,MATCH(J23,Punktacja!$A$2:$A$5,0)),0))</f>
        <v/>
      </c>
      <c r="L23" s="12" t="n"/>
    </row>
    <row r="24" ht="30" customHeight="1">
      <c r="A24" s="8" t="inlineStr">
        <is>
          <t>I10</t>
        </is>
      </c>
      <c r="B24" s="9" t="inlineStr">
        <is>
          <t>Integracje</t>
        </is>
      </c>
      <c r="C24" s="9" t="inlineStr">
        <is>
          <t>Eksport zestawień i danych do Excela i PDF.</t>
        </is>
      </c>
      <c r="D24" s="10" t="inlineStr">
        <is>
          <t>Wymagane</t>
        </is>
      </c>
      <c r="E24" s="11">
        <f>IFERROR(INDEX(Punktacja!$E$2:$E$4,MATCH(D24,Punktacja!$D$2:$D$4,0)),0)</f>
        <v/>
      </c>
      <c r="F24" s="10" t="n"/>
      <c r="G24" s="11">
        <f>IF(F24="","",$E24*IFERROR(INDEX(Punktacja!$B$2:$B$5,MATCH(F24,Punktacja!$A$2:$A$5,0)),0))</f>
        <v/>
      </c>
      <c r="H24" s="10" t="n"/>
      <c r="I24" s="11">
        <f>IF(H24="","",$E24*IFERROR(INDEX(Punktacja!$B$2:$B$5,MATCH(H24,Punktacja!$A$2:$A$5,0)),0))</f>
        <v/>
      </c>
      <c r="J24" s="10" t="n"/>
      <c r="K24" s="11">
        <f>IF(J24="","",$E24*IFERROR(INDEX(Punktacja!$B$2:$B$5,MATCH(J24,Punktacja!$A$2:$A$5,0)),0))</f>
        <v/>
      </c>
      <c r="L24" s="12" t="n"/>
    </row>
    <row r="25" ht="30" customHeight="1">
      <c r="A25" s="8" t="inlineStr">
        <is>
          <t>B01</t>
        </is>
      </c>
      <c r="B25" s="9" t="inlineStr">
        <is>
          <t>Bezpieczeństwo i dane</t>
        </is>
      </c>
      <c r="C25" s="9" t="inlineStr">
        <is>
          <t>Role i uprawnienia: osobne widoki dla dostawców, ochrony, magazynu i administratora.</t>
        </is>
      </c>
      <c r="D25" s="10" t="inlineStr">
        <is>
          <t>Wymagane</t>
        </is>
      </c>
      <c r="E25" s="11">
        <f>IFERROR(INDEX(Punktacja!$E$2:$E$4,MATCH(D25,Punktacja!$D$2:$D$4,0)),0)</f>
        <v/>
      </c>
      <c r="F25" s="10" t="n"/>
      <c r="G25" s="11">
        <f>IF(F25="","",$E25*IFERROR(INDEX(Punktacja!$B$2:$B$5,MATCH(F25,Punktacja!$A$2:$A$5,0)),0))</f>
        <v/>
      </c>
      <c r="H25" s="10" t="n"/>
      <c r="I25" s="11">
        <f>IF(H25="","",$E25*IFERROR(INDEX(Punktacja!$B$2:$B$5,MATCH(H25,Punktacja!$A$2:$A$5,0)),0))</f>
        <v/>
      </c>
      <c r="J25" s="10" t="n"/>
      <c r="K25" s="11">
        <f>IF(J25="","",$E25*IFERROR(INDEX(Punktacja!$B$2:$B$5,MATCH(J25,Punktacja!$A$2:$A$5,0)),0))</f>
        <v/>
      </c>
      <c r="L25" s="12" t="n"/>
    </row>
    <row r="26" ht="30" customHeight="1">
      <c r="A26" s="8" t="inlineStr">
        <is>
          <t>B02</t>
        </is>
      </c>
      <c r="B26" s="9" t="inlineStr">
        <is>
          <t>Bezpieczeństwo i dane</t>
        </is>
      </c>
      <c r="C26" s="9" t="inlineStr">
        <is>
          <t>Dziennik zmian z identyfikatorem użytkownika i godziną, dostępny dla uprawnionych.</t>
        </is>
      </c>
      <c r="D26" s="10" t="inlineStr">
        <is>
          <t>Wymagane</t>
        </is>
      </c>
      <c r="E26" s="11">
        <f>IFERROR(INDEX(Punktacja!$E$2:$E$4,MATCH(D26,Punktacja!$D$2:$D$4,0)),0)</f>
        <v/>
      </c>
      <c r="F26" s="10" t="n"/>
      <c r="G26" s="11">
        <f>IF(F26="","",$E26*IFERROR(INDEX(Punktacja!$B$2:$B$5,MATCH(F26,Punktacja!$A$2:$A$5,0)),0))</f>
        <v/>
      </c>
      <c r="H26" s="10" t="n"/>
      <c r="I26" s="11">
        <f>IF(H26="","",$E26*IFERROR(INDEX(Punktacja!$B$2:$B$5,MATCH(H26,Punktacja!$A$2:$A$5,0)),0))</f>
        <v/>
      </c>
      <c r="J26" s="10" t="n"/>
      <c r="K26" s="11">
        <f>IF(J26="","",$E26*IFERROR(INDEX(Punktacja!$B$2:$B$5,MATCH(J26,Punktacja!$A$2:$A$5,0)),0))</f>
        <v/>
      </c>
      <c r="L26" s="12" t="n"/>
    </row>
    <row r="27" ht="30" customHeight="1">
      <c r="A27" s="8" t="inlineStr">
        <is>
          <t>B03</t>
        </is>
      </c>
      <c r="B27" s="9" t="inlineStr">
        <is>
          <t>Bezpieczeństwo i dane</t>
        </is>
      </c>
      <c r="C27" s="9" t="inlineStr">
        <is>
          <t>Zasady haseł dla dostawców oraz możliwość logowania jednokrotnego (SSO) dla pracowników.</t>
        </is>
      </c>
      <c r="D27" s="10" t="inlineStr">
        <is>
          <t>Pożądane</t>
        </is>
      </c>
      <c r="E27" s="11">
        <f>IFERROR(INDEX(Punktacja!$E$2:$E$4,MATCH(D27,Punktacja!$D$2:$D$4,0)),0)</f>
        <v/>
      </c>
      <c r="F27" s="10" t="n"/>
      <c r="G27" s="11">
        <f>IF(F27="","",$E27*IFERROR(INDEX(Punktacja!$B$2:$B$5,MATCH(F27,Punktacja!$A$2:$A$5,0)),0))</f>
        <v/>
      </c>
      <c r="H27" s="10" t="n"/>
      <c r="I27" s="11">
        <f>IF(H27="","",$E27*IFERROR(INDEX(Punktacja!$B$2:$B$5,MATCH(H27,Punktacja!$A$2:$A$5,0)),0))</f>
        <v/>
      </c>
      <c r="J27" s="10" t="n"/>
      <c r="K27" s="11">
        <f>IF(J27="","",$E27*IFERROR(INDEX(Punktacja!$B$2:$B$5,MATCH(J27,Punktacja!$A$2:$A$5,0)),0))</f>
        <v/>
      </c>
      <c r="L27" s="12" t="n"/>
    </row>
    <row r="28" ht="30" customHeight="1">
      <c r="A28" s="8" t="inlineStr">
        <is>
          <t>B04</t>
        </is>
      </c>
      <c r="B28" s="9" t="inlineStr">
        <is>
          <t>Bezpieczeństwo i dane</t>
        </is>
      </c>
      <c r="C28" s="9" t="inlineStr">
        <is>
          <t>Szyfrowanie transmisji (TLS) w portalu i interfejsach.</t>
        </is>
      </c>
      <c r="D28" s="10" t="inlineStr">
        <is>
          <t>Wymagane</t>
        </is>
      </c>
      <c r="E28" s="11">
        <f>IFERROR(INDEX(Punktacja!$E$2:$E$4,MATCH(D28,Punktacja!$D$2:$D$4,0)),0)</f>
        <v/>
      </c>
      <c r="F28" s="10" t="n"/>
      <c r="G28" s="11">
        <f>IF(F28="","",$E28*IFERROR(INDEX(Punktacja!$B$2:$B$5,MATCH(F28,Punktacja!$A$2:$A$5,0)),0))</f>
        <v/>
      </c>
      <c r="H28" s="10" t="n"/>
      <c r="I28" s="11">
        <f>IF(H28="","",$E28*IFERROR(INDEX(Punktacja!$B$2:$B$5,MATCH(H28,Punktacja!$A$2:$A$5,0)),0))</f>
        <v/>
      </c>
      <c r="J28" s="10" t="n"/>
      <c r="K28" s="11">
        <f>IF(J28="","",$E28*IFERROR(INDEX(Punktacja!$B$2:$B$5,MATCH(J28,Punktacja!$A$2:$A$5,0)),0))</f>
        <v/>
      </c>
      <c r="L28" s="12" t="n"/>
    </row>
    <row r="29" ht="30" customHeight="1">
      <c r="A29" s="8" t="inlineStr">
        <is>
          <t>B05</t>
        </is>
      </c>
      <c r="B29" s="9" t="inlineStr">
        <is>
          <t>Bezpieczeństwo i dane</t>
        </is>
      </c>
      <c r="C29" s="9" t="inlineStr">
        <is>
          <t>Kopie zapasowe: częstotliwość, okres przechowywania, test odtwarzania.</t>
        </is>
      </c>
      <c r="D29" s="10" t="inlineStr">
        <is>
          <t>Wymagane</t>
        </is>
      </c>
      <c r="E29" s="11">
        <f>IFERROR(INDEX(Punktacja!$E$2:$E$4,MATCH(D29,Punktacja!$D$2:$D$4,0)),0)</f>
        <v/>
      </c>
      <c r="F29" s="10" t="n"/>
      <c r="G29" s="11">
        <f>IF(F29="","",$E29*IFERROR(INDEX(Punktacja!$B$2:$B$5,MATCH(F29,Punktacja!$A$2:$A$5,0)),0))</f>
        <v/>
      </c>
      <c r="H29" s="10" t="n"/>
      <c r="I29" s="11">
        <f>IF(H29="","",$E29*IFERROR(INDEX(Punktacja!$B$2:$B$5,MATCH(H29,Punktacja!$A$2:$A$5,0)),0))</f>
        <v/>
      </c>
      <c r="J29" s="10" t="n"/>
      <c r="K29" s="11">
        <f>IF(J29="","",$E29*IFERROR(INDEX(Punktacja!$B$2:$B$5,MATCH(J29,Punktacja!$A$2:$A$5,0)),0))</f>
        <v/>
      </c>
      <c r="L29" s="12" t="n"/>
    </row>
    <row r="30" ht="30" customHeight="1">
      <c r="A30" s="8" t="inlineStr">
        <is>
          <t>B06</t>
        </is>
      </c>
      <c r="B30" s="9" t="inlineStr">
        <is>
          <t>Bezpieczeństwo i dane</t>
        </is>
      </c>
      <c r="C30" s="9" t="inlineStr">
        <is>
          <t>Lokalizacja danych oraz lista podwykonawców przetwarzających dane.</t>
        </is>
      </c>
      <c r="D30" s="10" t="inlineStr">
        <is>
          <t>Wymagane</t>
        </is>
      </c>
      <c r="E30" s="11">
        <f>IFERROR(INDEX(Punktacja!$E$2:$E$4,MATCH(D30,Punktacja!$D$2:$D$4,0)),0)</f>
        <v/>
      </c>
      <c r="F30" s="10" t="n"/>
      <c r="G30" s="11">
        <f>IF(F30="","",$E30*IFERROR(INDEX(Punktacja!$B$2:$B$5,MATCH(F30,Punktacja!$A$2:$A$5,0)),0))</f>
        <v/>
      </c>
      <c r="H30" s="10" t="n"/>
      <c r="I30" s="11">
        <f>IF(H30="","",$E30*IFERROR(INDEX(Punktacja!$B$2:$B$5,MATCH(H30,Punktacja!$A$2:$A$5,0)),0))</f>
        <v/>
      </c>
      <c r="J30" s="10" t="n"/>
      <c r="K30" s="11">
        <f>IF(J30="","",$E30*IFERROR(INDEX(Punktacja!$B$2:$B$5,MATCH(J30,Punktacja!$A$2:$A$5,0)),0))</f>
        <v/>
      </c>
      <c r="L30" s="12" t="n"/>
    </row>
    <row r="31" ht="30" customHeight="1">
      <c r="A31" s="8" t="inlineStr">
        <is>
          <t>B07</t>
        </is>
      </c>
      <c r="B31" s="9" t="inlineStr">
        <is>
          <t>Bezpieczeństwo i dane</t>
        </is>
      </c>
      <c r="C31" s="9" t="inlineStr">
        <is>
          <t>Umowa powierzenia przetwarzania danych osobowych (RODO).</t>
        </is>
      </c>
      <c r="D31" s="10" t="inlineStr">
        <is>
          <t>Wymagane</t>
        </is>
      </c>
      <c r="E31" s="11">
        <f>IFERROR(INDEX(Punktacja!$E$2:$E$4,MATCH(D31,Punktacja!$D$2:$D$4,0)),0)</f>
        <v/>
      </c>
      <c r="F31" s="10" t="n"/>
      <c r="G31" s="11">
        <f>IF(F31="","",$E31*IFERROR(INDEX(Punktacja!$B$2:$B$5,MATCH(F31,Punktacja!$A$2:$A$5,0)),0))</f>
        <v/>
      </c>
      <c r="H31" s="10" t="n"/>
      <c r="I31" s="11">
        <f>IF(H31="","",$E31*IFERROR(INDEX(Punktacja!$B$2:$B$5,MATCH(H31,Punktacja!$A$2:$A$5,0)),0))</f>
        <v/>
      </c>
      <c r="J31" s="10" t="n"/>
      <c r="K31" s="11">
        <f>IF(J31="","",$E31*IFERROR(INDEX(Punktacja!$B$2:$B$5,MATCH(J31,Punktacja!$A$2:$A$5,0)),0))</f>
        <v/>
      </c>
      <c r="L31" s="12" t="n"/>
    </row>
    <row r="32" ht="30" customHeight="1">
      <c r="A32" s="8" t="inlineStr">
        <is>
          <t>B08</t>
        </is>
      </c>
      <c r="B32" s="9" t="inlineStr">
        <is>
          <t>Bezpieczeństwo i dane</t>
        </is>
      </c>
      <c r="C32" s="9" t="inlineStr">
        <is>
          <t>Konfigurowalny zakres danych osobowych kierowcy i okres przechowywania.</t>
        </is>
      </c>
      <c r="D32" s="10" t="inlineStr">
        <is>
          <t>Pożądane</t>
        </is>
      </c>
      <c r="E32" s="11">
        <f>IFERROR(INDEX(Punktacja!$E$2:$E$4,MATCH(D32,Punktacja!$D$2:$D$4,0)),0)</f>
        <v/>
      </c>
      <c r="F32" s="10" t="n"/>
      <c r="G32" s="11">
        <f>IF(F32="","",$E32*IFERROR(INDEX(Punktacja!$B$2:$B$5,MATCH(F32,Punktacja!$A$2:$A$5,0)),0))</f>
        <v/>
      </c>
      <c r="H32" s="10" t="n"/>
      <c r="I32" s="11">
        <f>IF(H32="","",$E32*IFERROR(INDEX(Punktacja!$B$2:$B$5,MATCH(H32,Punktacja!$A$2:$A$5,0)),0))</f>
        <v/>
      </c>
      <c r="J32" s="10" t="n"/>
      <c r="K32" s="11">
        <f>IF(J32="","",$E32*IFERROR(INDEX(Punktacja!$B$2:$B$5,MATCH(J32,Punktacja!$A$2:$A$5,0)),0))</f>
        <v/>
      </c>
      <c r="L32" s="12" t="n"/>
    </row>
    <row r="33" ht="30" customHeight="1">
      <c r="A33" s="8" t="inlineStr">
        <is>
          <t>B09</t>
        </is>
      </c>
      <c r="B33" s="9" t="inlineStr">
        <is>
          <t>Bezpieczeństwo i dane</t>
        </is>
      </c>
      <c r="C33" s="9" t="inlineStr">
        <is>
          <t>Procedura zgłaszania incydentów bezpieczeństwa: kanał i czas powiadomienia klienta.</t>
        </is>
      </c>
      <c r="D33" s="10" t="inlineStr">
        <is>
          <t>Pożądane</t>
        </is>
      </c>
      <c r="E33" s="11">
        <f>IFERROR(INDEX(Punktacja!$E$2:$E$4,MATCH(D33,Punktacja!$D$2:$D$4,0)),0)</f>
        <v/>
      </c>
      <c r="F33" s="10" t="n"/>
      <c r="G33" s="11">
        <f>IF(F33="","",$E33*IFERROR(INDEX(Punktacja!$B$2:$B$5,MATCH(F33,Punktacja!$A$2:$A$5,0)),0))</f>
        <v/>
      </c>
      <c r="H33" s="10" t="n"/>
      <c r="I33" s="11">
        <f>IF(H33="","",$E33*IFERROR(INDEX(Punktacja!$B$2:$B$5,MATCH(H33,Punktacja!$A$2:$A$5,0)),0))</f>
        <v/>
      </c>
      <c r="J33" s="10" t="n"/>
      <c r="K33" s="11">
        <f>IF(J33="","",$E33*IFERROR(INDEX(Punktacja!$B$2:$B$5,MATCH(J33,Punktacja!$A$2:$A$5,0)),0))</f>
        <v/>
      </c>
      <c r="L33" s="12" t="n"/>
    </row>
    <row r="34" ht="30" customHeight="1">
      <c r="A34" s="8" t="inlineStr">
        <is>
          <t>B10</t>
        </is>
      </c>
      <c r="B34" s="9" t="inlineStr">
        <is>
          <t>Bezpieczeństwo i dane</t>
        </is>
      </c>
      <c r="C34" s="9" t="inlineStr">
        <is>
          <t>Testy bezpieczeństwa aplikacji: zakres i częstotliwość, na przykład testy penetracyjne.</t>
        </is>
      </c>
      <c r="D34" s="10" t="inlineStr">
        <is>
          <t>Opcjonalne</t>
        </is>
      </c>
      <c r="E34" s="11">
        <f>IFERROR(INDEX(Punktacja!$E$2:$E$4,MATCH(D34,Punktacja!$D$2:$D$4,0)),0)</f>
        <v/>
      </c>
      <c r="F34" s="10" t="n"/>
      <c r="G34" s="11">
        <f>IF(F34="","",$E34*IFERROR(INDEX(Punktacja!$B$2:$B$5,MATCH(F34,Punktacja!$A$2:$A$5,0)),0))</f>
        <v/>
      </c>
      <c r="H34" s="10" t="n"/>
      <c r="I34" s="11">
        <f>IF(H34="","",$E34*IFERROR(INDEX(Punktacja!$B$2:$B$5,MATCH(H34,Punktacja!$A$2:$A$5,0)),0))</f>
        <v/>
      </c>
      <c r="J34" s="10" t="n"/>
      <c r="K34" s="11">
        <f>IF(J34="","",$E34*IFERROR(INDEX(Punktacja!$B$2:$B$5,MATCH(J34,Punktacja!$A$2:$A$5,0)),0))</f>
        <v/>
      </c>
      <c r="L34" s="12" t="n"/>
    </row>
    <row r="35" ht="30" customHeight="1">
      <c r="A35" s="8" t="inlineStr">
        <is>
          <t>W01</t>
        </is>
      </c>
      <c r="B35" s="9" t="inlineStr">
        <is>
          <t>Wdrożenie i koszty</t>
        </is>
      </c>
      <c r="C35" s="9" t="inlineStr">
        <is>
          <t>Harmonogram wdrożenia z etapami i terminami odbiorów.</t>
        </is>
      </c>
      <c r="D35" s="10" t="inlineStr">
        <is>
          <t>Wymagane</t>
        </is>
      </c>
      <c r="E35" s="11">
        <f>IFERROR(INDEX(Punktacja!$E$2:$E$4,MATCH(D35,Punktacja!$D$2:$D$4,0)),0)</f>
        <v/>
      </c>
      <c r="F35" s="10" t="n"/>
      <c r="G35" s="11">
        <f>IF(F35="","",$E35*IFERROR(INDEX(Punktacja!$B$2:$B$5,MATCH(F35,Punktacja!$A$2:$A$5,0)),0))</f>
        <v/>
      </c>
      <c r="H35" s="10" t="n"/>
      <c r="I35" s="11">
        <f>IF(H35="","",$E35*IFERROR(INDEX(Punktacja!$B$2:$B$5,MATCH(H35,Punktacja!$A$2:$A$5,0)),0))</f>
        <v/>
      </c>
      <c r="J35" s="10" t="n"/>
      <c r="K35" s="11">
        <f>IF(J35="","",$E35*IFERROR(INDEX(Punktacja!$B$2:$B$5,MATCH(J35,Punktacja!$A$2:$A$5,0)),0))</f>
        <v/>
      </c>
      <c r="L35" s="12" t="n"/>
    </row>
    <row r="36" ht="30" customHeight="1">
      <c r="A36" s="8" t="inlineStr">
        <is>
          <t>W02</t>
        </is>
      </c>
      <c r="B36" s="9" t="inlineStr">
        <is>
          <t>Wdrożenie i koszty</t>
        </is>
      </c>
      <c r="C36" s="9" t="inlineStr">
        <is>
          <t>Analiza przedwdrożeniowa i specyfikacja konfiguracji zatwierdzana przez klienta.</t>
        </is>
      </c>
      <c r="D36" s="10" t="inlineStr">
        <is>
          <t>Wymagane</t>
        </is>
      </c>
      <c r="E36" s="11">
        <f>IFERROR(INDEX(Punktacja!$E$2:$E$4,MATCH(D36,Punktacja!$D$2:$D$4,0)),0)</f>
        <v/>
      </c>
      <c r="F36" s="10" t="n"/>
      <c r="G36" s="11">
        <f>IF(F36="","",$E36*IFERROR(INDEX(Punktacja!$B$2:$B$5,MATCH(F36,Punktacja!$A$2:$A$5,0)),0))</f>
        <v/>
      </c>
      <c r="H36" s="10" t="n"/>
      <c r="I36" s="11">
        <f>IF(H36="","",$E36*IFERROR(INDEX(Punktacja!$B$2:$B$5,MATCH(H36,Punktacja!$A$2:$A$5,0)),0))</f>
        <v/>
      </c>
      <c r="J36" s="10" t="n"/>
      <c r="K36" s="11">
        <f>IF(J36="","",$E36*IFERROR(INDEX(Punktacja!$B$2:$B$5,MATCH(J36,Punktacja!$A$2:$A$5,0)),0))</f>
        <v/>
      </c>
      <c r="L36" s="12" t="n"/>
    </row>
    <row r="37" ht="30" customHeight="1">
      <c r="A37" s="8" t="inlineStr">
        <is>
          <t>W03</t>
        </is>
      </c>
      <c r="B37" s="9" t="inlineStr">
        <is>
          <t>Wdrożenie i koszty</t>
        </is>
      </c>
      <c r="C37" s="9" t="inlineStr">
        <is>
          <t>Szkolenia dla ochrony i dyspozytorów oraz materiały dla przewoźników.</t>
        </is>
      </c>
      <c r="D37" s="10" t="inlineStr">
        <is>
          <t>Pożądane</t>
        </is>
      </c>
      <c r="E37" s="11">
        <f>IFERROR(INDEX(Punktacja!$E$2:$E$4,MATCH(D37,Punktacja!$D$2:$D$4,0)),0)</f>
        <v/>
      </c>
      <c r="F37" s="10" t="n"/>
      <c r="G37" s="11">
        <f>IF(F37="","",$E37*IFERROR(INDEX(Punktacja!$B$2:$B$5,MATCH(F37,Punktacja!$A$2:$A$5,0)),0))</f>
        <v/>
      </c>
      <c r="H37" s="10" t="n"/>
      <c r="I37" s="11">
        <f>IF(H37="","",$E37*IFERROR(INDEX(Punktacja!$B$2:$B$5,MATCH(H37,Punktacja!$A$2:$A$5,0)),0))</f>
        <v/>
      </c>
      <c r="J37" s="10" t="n"/>
      <c r="K37" s="11">
        <f>IF(J37="","",$E37*IFERROR(INDEX(Punktacja!$B$2:$B$5,MATCH(J37,Punktacja!$A$2:$A$5,0)),0))</f>
        <v/>
      </c>
      <c r="L37" s="12" t="n"/>
    </row>
    <row r="38" ht="30" customHeight="1">
      <c r="A38" s="8" t="inlineStr">
        <is>
          <t>W04</t>
        </is>
      </c>
      <c r="B38" s="9" t="inlineStr">
        <is>
          <t>Wdrożenie i koszty</t>
        </is>
      </c>
      <c r="C38" s="9" t="inlineStr">
        <is>
          <t>Model licencjonowania (licencja stała lub subskrypcja) i zakres licencji.</t>
        </is>
      </c>
      <c r="D38" s="10" t="inlineStr">
        <is>
          <t>Wymagane</t>
        </is>
      </c>
      <c r="E38" s="11">
        <f>IFERROR(INDEX(Punktacja!$E$2:$E$4,MATCH(D38,Punktacja!$D$2:$D$4,0)),0)</f>
        <v/>
      </c>
      <c r="F38" s="10" t="n"/>
      <c r="G38" s="11">
        <f>IF(F38="","",$E38*IFERROR(INDEX(Punktacja!$B$2:$B$5,MATCH(F38,Punktacja!$A$2:$A$5,0)),0))</f>
        <v/>
      </c>
      <c r="H38" s="10" t="n"/>
      <c r="I38" s="11">
        <f>IF(H38="","",$E38*IFERROR(INDEX(Punktacja!$B$2:$B$5,MATCH(H38,Punktacja!$A$2:$A$5,0)),0))</f>
        <v/>
      </c>
      <c r="J38" s="10" t="n"/>
      <c r="K38" s="11">
        <f>IF(J38="","",$E38*IFERROR(INDEX(Punktacja!$B$2:$B$5,MATCH(J38,Punktacja!$A$2:$A$5,0)),0))</f>
        <v/>
      </c>
      <c r="L38" s="12" t="n"/>
    </row>
    <row r="39" ht="30" customHeight="1">
      <c r="A39" s="8" t="inlineStr">
        <is>
          <t>W05</t>
        </is>
      </c>
      <c r="B39" s="9" t="inlineStr">
        <is>
          <t>Wdrożenie i koszty</t>
        </is>
      </c>
      <c r="C39" s="9" t="inlineStr">
        <is>
          <t>Opłata serwisowa oraz zakres wsparcia, w tym godziny pracy i czasy reakcji.</t>
        </is>
      </c>
      <c r="D39" s="10" t="inlineStr">
        <is>
          <t>Wymagane</t>
        </is>
      </c>
      <c r="E39" s="11">
        <f>IFERROR(INDEX(Punktacja!$E$2:$E$4,MATCH(D39,Punktacja!$D$2:$D$4,0)),0)</f>
        <v/>
      </c>
      <c r="F39" s="10" t="n"/>
      <c r="G39" s="11">
        <f>IF(F39="","",$E39*IFERROR(INDEX(Punktacja!$B$2:$B$5,MATCH(F39,Punktacja!$A$2:$A$5,0)),0))</f>
        <v/>
      </c>
      <c r="H39" s="10" t="n"/>
      <c r="I39" s="11">
        <f>IF(H39="","",$E39*IFERROR(INDEX(Punktacja!$B$2:$B$5,MATCH(H39,Punktacja!$A$2:$A$5,0)),0))</f>
        <v/>
      </c>
      <c r="J39" s="10" t="n"/>
      <c r="K39" s="11">
        <f>IF(J39="","",$E39*IFERROR(INDEX(Punktacja!$B$2:$B$5,MATCH(J39,Punktacja!$A$2:$A$5,0)),0))</f>
        <v/>
      </c>
      <c r="L39" s="12" t="n"/>
    </row>
    <row r="40" ht="30" customHeight="1">
      <c r="A40" s="8" t="inlineStr">
        <is>
          <t>W06</t>
        </is>
      </c>
      <c r="B40" s="9" t="inlineStr">
        <is>
          <t>Wdrożenie i koszty</t>
        </is>
      </c>
      <c r="C40" s="9" t="inlineStr">
        <is>
          <t>Koszt zmian po wdrożeniu: stawka godzinowa i sposób wyceny.</t>
        </is>
      </c>
      <c r="D40" s="10" t="inlineStr">
        <is>
          <t>Pożądane</t>
        </is>
      </c>
      <c r="E40" s="11">
        <f>IFERROR(INDEX(Punktacja!$E$2:$E$4,MATCH(D40,Punktacja!$D$2:$D$4,0)),0)</f>
        <v/>
      </c>
      <c r="F40" s="10" t="n"/>
      <c r="G40" s="11">
        <f>IF(F40="","",$E40*IFERROR(INDEX(Punktacja!$B$2:$B$5,MATCH(F40,Punktacja!$A$2:$A$5,0)),0))</f>
        <v/>
      </c>
      <c r="H40" s="10" t="n"/>
      <c r="I40" s="11">
        <f>IF(H40="","",$E40*IFERROR(INDEX(Punktacja!$B$2:$B$5,MATCH(H40,Punktacja!$A$2:$A$5,0)),0))</f>
        <v/>
      </c>
      <c r="J40" s="10" t="n"/>
      <c r="K40" s="11">
        <f>IF(J40="","",$E40*IFERROR(INDEX(Punktacja!$B$2:$B$5,MATCH(J40,Punktacja!$A$2:$A$5,0)),0))</f>
        <v/>
      </c>
      <c r="L40" s="12" t="n"/>
    </row>
    <row r="41" ht="30" customHeight="1">
      <c r="A41" s="8" t="inlineStr">
        <is>
          <t>W07</t>
        </is>
      </c>
      <c r="B41" s="9" t="inlineStr">
        <is>
          <t>Wdrożenie i koszty</t>
        </is>
      </c>
      <c r="C41" s="9" t="inlineStr">
        <is>
          <t>Model hostingu (u dostawcy lub u klienta) i wymagania techniczne.</t>
        </is>
      </c>
      <c r="D41" s="10" t="inlineStr">
        <is>
          <t>Wymagane</t>
        </is>
      </c>
      <c r="E41" s="11">
        <f>IFERROR(INDEX(Punktacja!$E$2:$E$4,MATCH(D41,Punktacja!$D$2:$D$4,0)),0)</f>
        <v/>
      </c>
      <c r="F41" s="10" t="n"/>
      <c r="G41" s="11">
        <f>IF(F41="","",$E41*IFERROR(INDEX(Punktacja!$B$2:$B$5,MATCH(F41,Punktacja!$A$2:$A$5,0)),0))</f>
        <v/>
      </c>
      <c r="H41" s="10" t="n"/>
      <c r="I41" s="11">
        <f>IF(H41="","",$E41*IFERROR(INDEX(Punktacja!$B$2:$B$5,MATCH(H41,Punktacja!$A$2:$A$5,0)),0))</f>
        <v/>
      </c>
      <c r="J41" s="10" t="n"/>
      <c r="K41" s="11">
        <f>IF(J41="","",$E41*IFERROR(INDEX(Punktacja!$B$2:$B$5,MATCH(J41,Punktacja!$A$2:$A$5,0)),0))</f>
        <v/>
      </c>
      <c r="L41" s="12" t="n"/>
    </row>
    <row r="42" ht="30" customHeight="1">
      <c r="A42" s="8" t="inlineStr">
        <is>
          <t>W08</t>
        </is>
      </c>
      <c r="B42" s="9" t="inlineStr">
        <is>
          <t>Wdrożenie i koszty</t>
        </is>
      </c>
      <c r="C42" s="9" t="inlineStr">
        <is>
          <t>Plan wyjścia: eksport danych w otwartym formacie po zakończeniu umowy.</t>
        </is>
      </c>
      <c r="D42" s="10" t="inlineStr">
        <is>
          <t>Wymagane</t>
        </is>
      </c>
      <c r="E42" s="11">
        <f>IFERROR(INDEX(Punktacja!$E$2:$E$4,MATCH(D42,Punktacja!$D$2:$D$4,0)),0)</f>
        <v/>
      </c>
      <c r="F42" s="10" t="n"/>
      <c r="G42" s="11">
        <f>IF(F42="","",$E42*IFERROR(INDEX(Punktacja!$B$2:$B$5,MATCH(F42,Punktacja!$A$2:$A$5,0)),0))</f>
        <v/>
      </c>
      <c r="H42" s="10" t="n"/>
      <c r="I42" s="11">
        <f>IF(H42="","",$E42*IFERROR(INDEX(Punktacja!$B$2:$B$5,MATCH(H42,Punktacja!$A$2:$A$5,0)),0))</f>
        <v/>
      </c>
      <c r="J42" s="10" t="n"/>
      <c r="K42" s="11">
        <f>IF(J42="","",$E42*IFERROR(INDEX(Punktacja!$B$2:$B$5,MATCH(J42,Punktacja!$A$2:$A$5,0)),0))</f>
        <v/>
      </c>
      <c r="L42" s="12" t="n"/>
    </row>
    <row r="43" ht="30" customHeight="1">
      <c r="A43" s="8" t="inlineStr">
        <is>
          <t>W09</t>
        </is>
      </c>
      <c r="B43" s="9" t="inlineStr">
        <is>
          <t>Wdrożenie i koszty</t>
        </is>
      </c>
      <c r="C43" s="9" t="inlineStr">
        <is>
          <t>Referencje klientów o podobnym profilu (za ich zgodą).</t>
        </is>
      </c>
      <c r="D43" s="10" t="inlineStr">
        <is>
          <t>Opcjonalne</t>
        </is>
      </c>
      <c r="E43" s="11">
        <f>IFERROR(INDEX(Punktacja!$E$2:$E$4,MATCH(D43,Punktacja!$D$2:$D$4,0)),0)</f>
        <v/>
      </c>
      <c r="F43" s="10" t="n"/>
      <c r="G43" s="11">
        <f>IF(F43="","",$E43*IFERROR(INDEX(Punktacja!$B$2:$B$5,MATCH(F43,Punktacja!$A$2:$A$5,0)),0))</f>
        <v/>
      </c>
      <c r="H43" s="10" t="n"/>
      <c r="I43" s="11">
        <f>IF(H43="","",$E43*IFERROR(INDEX(Punktacja!$B$2:$B$5,MATCH(H43,Punktacja!$A$2:$A$5,0)),0))</f>
        <v/>
      </c>
      <c r="J43" s="10" t="n"/>
      <c r="K43" s="11">
        <f>IF(J43="","",$E43*IFERROR(INDEX(Punktacja!$B$2:$B$5,MATCH(J43,Punktacja!$A$2:$A$5,0)),0))</f>
        <v/>
      </c>
      <c r="L43" s="12" t="n"/>
    </row>
    <row r="44" ht="30" customHeight="1">
      <c r="A44" s="8" t="inlineStr">
        <is>
          <t>W10</t>
        </is>
      </c>
      <c r="B44" s="9" t="inlineStr">
        <is>
          <t>Wdrożenie i koszty</t>
        </is>
      </c>
      <c r="C44" s="9" t="inlineStr">
        <is>
          <t>Pilotaż lub demonstracja na własnych danych klienta przed decyzją.</t>
        </is>
      </c>
      <c r="D44" s="10" t="inlineStr">
        <is>
          <t>Pożądane</t>
        </is>
      </c>
      <c r="E44" s="11">
        <f>IFERROR(INDEX(Punktacja!$E$2:$E$4,MATCH(D44,Punktacja!$D$2:$D$4,0)),0)</f>
        <v/>
      </c>
      <c r="F44" s="10" t="n"/>
      <c r="G44" s="11">
        <f>IF(F44="","",$E44*IFERROR(INDEX(Punktacja!$B$2:$B$5,MATCH(F44,Punktacja!$A$2:$A$5,0)),0))</f>
        <v/>
      </c>
      <c r="H44" s="10" t="n"/>
      <c r="I44" s="11">
        <f>IF(H44="","",$E44*IFERROR(INDEX(Punktacja!$B$2:$B$5,MATCH(H44,Punktacja!$A$2:$A$5,0)),0))</f>
        <v/>
      </c>
      <c r="J44" s="10" t="n"/>
      <c r="K44" s="11">
        <f>IF(J44="","",$E44*IFERROR(INDEX(Punktacja!$B$2:$B$5,MATCH(J44,Punktacja!$A$2:$A$5,0)),0))</f>
        <v/>
      </c>
      <c r="L44" s="12" t="n"/>
    </row>
  </sheetData>
  <mergeCells count="3">
    <mergeCell ref="F3:G3"/>
    <mergeCell ref="J3:K3"/>
    <mergeCell ref="H3:I3"/>
  </mergeCells>
  <conditionalFormatting sqref="D5:D44">
    <cfRule type="cellIs" priority="1" operator="equal" dxfId="0">
      <formula>"Wymagane"</formula>
    </cfRule>
  </conditionalFormatting>
  <conditionalFormatting sqref="F5:F44">
    <cfRule type="expression" priority="2" dxfId="1">
      <formula>AND($D5="Wymagane",OR(F5="Nie",F5="Plan rozwoju"))</formula>
    </cfRule>
  </conditionalFormatting>
  <conditionalFormatting sqref="H5:H44">
    <cfRule type="expression" priority="3" dxfId="1">
      <formula>AND($D5="Wymagane",OR(H5="Nie",H5="Plan rozwoju"))</formula>
    </cfRule>
  </conditionalFormatting>
  <conditionalFormatting sqref="J5:J44">
    <cfRule type="expression" priority="4" dxfId="1">
      <formula>AND($D5="Wymagane",OR(J5="Nie",J5="Plan rozwoju"))</formula>
    </cfRule>
  </conditionalFormatting>
  <dataValidations count="2">
    <dataValidation sqref="F5:F44 H5:H44 J5:J44" showDropDown="0" showInputMessage="0" showErrorMessage="0" allowBlank="1" type="list">
      <formula1>"Tak,Częściowo,Plan rozwoju,Nie"</formula1>
    </dataValidation>
    <dataValidation sqref="D5:D44" showDropDown="0" showInputMessage="0" showErrorMessage="0" allowBlank="0" type="list">
      <formula1>"Wymagane,Pożądane,Opcjonalne"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4" customWidth="1" min="3" max="3"/>
    <col width="9" customWidth="1" min="4" max="4"/>
    <col width="14" customWidth="1" min="5" max="5"/>
    <col width="9" customWidth="1" min="6" max="6"/>
    <col width="14" customWidth="1" min="7" max="7"/>
    <col width="9" customWidth="1" min="8" max="8"/>
  </cols>
  <sheetData>
    <row r="1">
      <c r="A1" s="5" t="inlineStr">
        <is>
          <t>Podsumowanie porównania</t>
        </is>
      </c>
    </row>
    <row r="3" ht="32" customHeight="1">
      <c r="A3" s="7" t="inlineStr">
        <is>
          <t>Grupa</t>
        </is>
      </c>
      <c r="B3" s="7" t="inlineStr">
        <is>
          <t>Maks. punktów</t>
        </is>
      </c>
      <c r="C3" s="7">
        <f>Wymagania!F3</f>
        <v/>
      </c>
      <c r="D3" s="7" t="inlineStr">
        <is>
          <t>% A</t>
        </is>
      </c>
      <c r="E3" s="7">
        <f>Wymagania!H3</f>
        <v/>
      </c>
      <c r="F3" s="7" t="inlineStr">
        <is>
          <t>% B</t>
        </is>
      </c>
      <c r="G3" s="7">
        <f>Wymagania!J3</f>
        <v/>
      </c>
      <c r="H3" s="7" t="inlineStr">
        <is>
          <t>% C</t>
        </is>
      </c>
    </row>
    <row r="4">
      <c r="A4" s="8" t="inlineStr">
        <is>
          <t>Funkcje</t>
        </is>
      </c>
      <c r="B4" s="13">
        <f>SUMIFS(Wymagania!$E$5:$E$44,Wymagania!$B$5:$B$44,$A4)*Punktacja!$B$2</f>
        <v/>
      </c>
      <c r="C4" s="13">
        <f>SUMIFS(Wymagania!$G$5:$G$44,Wymagania!$B$5:$B$44,$A4)</f>
        <v/>
      </c>
      <c r="D4" s="14">
        <f>IF($B4=0,"",C4/$B4)</f>
        <v/>
      </c>
      <c r="E4" s="13">
        <f>SUMIFS(Wymagania!$I$5:$I$44,Wymagania!$B$5:$B$44,$A4)</f>
        <v/>
      </c>
      <c r="F4" s="14">
        <f>IF($B4=0,"",E4/$B4)</f>
        <v/>
      </c>
      <c r="G4" s="13">
        <f>SUMIFS(Wymagania!$K$5:$K$44,Wymagania!$B$5:$B$44,$A4)</f>
        <v/>
      </c>
      <c r="H4" s="14">
        <f>IF($B4=0,"",G4/$B4)</f>
        <v/>
      </c>
    </row>
    <row r="5">
      <c r="A5" s="8" t="inlineStr">
        <is>
          <t>Integracje</t>
        </is>
      </c>
      <c r="B5" s="13">
        <f>SUMIFS(Wymagania!$E$5:$E$44,Wymagania!$B$5:$B$44,$A5)*Punktacja!$B$2</f>
        <v/>
      </c>
      <c r="C5" s="13">
        <f>SUMIFS(Wymagania!$G$5:$G$44,Wymagania!$B$5:$B$44,$A5)</f>
        <v/>
      </c>
      <c r="D5" s="14">
        <f>IF($B5=0,"",C5/$B5)</f>
        <v/>
      </c>
      <c r="E5" s="13">
        <f>SUMIFS(Wymagania!$I$5:$I$44,Wymagania!$B$5:$B$44,$A5)</f>
        <v/>
      </c>
      <c r="F5" s="14">
        <f>IF($B5=0,"",E5/$B5)</f>
        <v/>
      </c>
      <c r="G5" s="13">
        <f>SUMIFS(Wymagania!$K$5:$K$44,Wymagania!$B$5:$B$44,$A5)</f>
        <v/>
      </c>
      <c r="H5" s="14">
        <f>IF($B5=0,"",G5/$B5)</f>
        <v/>
      </c>
    </row>
    <row r="6">
      <c r="A6" s="8" t="inlineStr">
        <is>
          <t>Bezpieczeństwo i dane</t>
        </is>
      </c>
      <c r="B6" s="13">
        <f>SUMIFS(Wymagania!$E$5:$E$44,Wymagania!$B$5:$B$44,$A6)*Punktacja!$B$2</f>
        <v/>
      </c>
      <c r="C6" s="13">
        <f>SUMIFS(Wymagania!$G$5:$G$44,Wymagania!$B$5:$B$44,$A6)</f>
        <v/>
      </c>
      <c r="D6" s="14">
        <f>IF($B6=0,"",C6/$B6)</f>
        <v/>
      </c>
      <c r="E6" s="13">
        <f>SUMIFS(Wymagania!$I$5:$I$44,Wymagania!$B$5:$B$44,$A6)</f>
        <v/>
      </c>
      <c r="F6" s="14">
        <f>IF($B6=0,"",E6/$B6)</f>
        <v/>
      </c>
      <c r="G6" s="13">
        <f>SUMIFS(Wymagania!$K$5:$K$44,Wymagania!$B$5:$B$44,$A6)</f>
        <v/>
      </c>
      <c r="H6" s="14">
        <f>IF($B6=0,"",G6/$B6)</f>
        <v/>
      </c>
    </row>
    <row r="7">
      <c r="A7" s="8" t="inlineStr">
        <is>
          <t>Wdrożenie i koszty</t>
        </is>
      </c>
      <c r="B7" s="13">
        <f>SUMIFS(Wymagania!$E$5:$E$44,Wymagania!$B$5:$B$44,$A7)*Punktacja!$B$2</f>
        <v/>
      </c>
      <c r="C7" s="13">
        <f>SUMIFS(Wymagania!$G$5:$G$44,Wymagania!$B$5:$B$44,$A7)</f>
        <v/>
      </c>
      <c r="D7" s="14">
        <f>IF($B7=0,"",C7/$B7)</f>
        <v/>
      </c>
      <c r="E7" s="13">
        <f>SUMIFS(Wymagania!$I$5:$I$44,Wymagania!$B$5:$B$44,$A7)</f>
        <v/>
      </c>
      <c r="F7" s="14">
        <f>IF($B7=0,"",E7/$B7)</f>
        <v/>
      </c>
      <c r="G7" s="13">
        <f>SUMIFS(Wymagania!$K$5:$K$44,Wymagania!$B$5:$B$44,$A7)</f>
        <v/>
      </c>
      <c r="H7" s="14">
        <f>IF($B7=0,"",G7/$B7)</f>
        <v/>
      </c>
    </row>
    <row r="8">
      <c r="A8" s="15" t="inlineStr">
        <is>
          <t>Razem</t>
        </is>
      </c>
      <c r="B8" s="16">
        <f>SUM(B4:B7)</f>
        <v/>
      </c>
      <c r="C8" s="16">
        <f>SUM(C4:C7)</f>
        <v/>
      </c>
      <c r="D8" s="17">
        <f>IF($B8=0,"",C8/$B8)</f>
        <v/>
      </c>
      <c r="E8" s="16">
        <f>SUM(E4:E7)</f>
        <v/>
      </c>
      <c r="F8" s="17">
        <f>IF($B8=0,"",E8/$B8)</f>
        <v/>
      </c>
      <c r="G8" s="16">
        <f>SUM(G4:G7)</f>
        <v/>
      </c>
      <c r="H8" s="17">
        <f>IF($B8=0,"",G8/$B8)</f>
        <v/>
      </c>
    </row>
    <row r="10" ht="30" customHeight="1">
      <c r="A10" s="18" t="inlineStr">
        <is>
          <t>Niespełnione wymagania obowiązkowe (Nie lub Plan rozwoju)</t>
        </is>
      </c>
      <c r="C10" s="11">
        <f>COUNTIFS(Wymagania!$D$5:$D$44,"Wymagane",Wymagania!$F$5:$F$44,"Nie")+COUNTIFS(Wymagania!$D$5:$D$44,"Wymagane",Wymagania!$F$5:$F$44,"Plan rozwoju")</f>
        <v/>
      </c>
      <c r="E10" s="11">
        <f>COUNTIFS(Wymagania!$D$5:$D$44,"Wymagane",Wymagania!$H$5:$H$44,"Nie")+COUNTIFS(Wymagania!$D$5:$D$44,"Wymagane",Wymagania!$H$5:$H$44,"Plan rozwoju")</f>
        <v/>
      </c>
      <c r="G10" s="11">
        <f>COUNTIFS(Wymagania!$D$5:$D$44,"Wymagane",Wymagania!$J$5:$J$44,"Nie")+COUNTIFS(Wymagania!$D$5:$D$44,"Wymagane",Wymagania!$J$5:$J$44,"Plan rozwoju")</f>
        <v/>
      </c>
    </row>
    <row r="11">
      <c r="A11" s="15" t="inlineStr">
        <is>
          <t>Odpowiedzi udzielone (z 40)</t>
        </is>
      </c>
      <c r="C11" s="11">
        <f>COUNTA(Wymagania!$F$5:$F$44)</f>
        <v/>
      </c>
      <c r="E11" s="11">
        <f>COUNTA(Wymagania!$H$5:$H$44)</f>
        <v/>
      </c>
      <c r="G11" s="11">
        <f>COUNTA(Wymagania!$J$5:$J$44)</f>
        <v/>
      </c>
    </row>
  </sheetData>
  <conditionalFormatting sqref="C10:G10">
    <cfRule type="cellIs" priority="1" operator="greaterThan" dxfId="2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4" customWidth="1" min="3" max="3"/>
    <col width="16" customWidth="1" min="4" max="4"/>
    <col width="10" customWidth="1" min="5" max="5"/>
  </cols>
  <sheetData>
    <row r="1" ht="32" customHeight="1">
      <c r="A1" s="7" t="inlineStr">
        <is>
          <t>Odpowiedź</t>
        </is>
      </c>
      <c r="B1" s="7" t="inlineStr">
        <is>
          <t>Punkty</t>
        </is>
      </c>
      <c r="C1" s="7" t="inlineStr"/>
      <c r="D1" s="7" t="inlineStr">
        <is>
          <t>Priorytet</t>
        </is>
      </c>
      <c r="E1" s="7" t="inlineStr">
        <is>
          <t>Waga</t>
        </is>
      </c>
    </row>
    <row r="2">
      <c r="A2" s="8" t="inlineStr">
        <is>
          <t>Tak</t>
        </is>
      </c>
      <c r="B2" s="10" t="n">
        <v>2</v>
      </c>
      <c r="D2" s="8" t="inlineStr">
        <is>
          <t>Wymagane</t>
        </is>
      </c>
      <c r="E2" s="10" t="n">
        <v>3</v>
      </c>
    </row>
    <row r="3">
      <c r="A3" s="8" t="inlineStr">
        <is>
          <t>Częściowo</t>
        </is>
      </c>
      <c r="B3" s="10" t="n">
        <v>1</v>
      </c>
      <c r="D3" s="8" t="inlineStr">
        <is>
          <t>Pożądane</t>
        </is>
      </c>
      <c r="E3" s="10" t="n">
        <v>2</v>
      </c>
    </row>
    <row r="4">
      <c r="A4" s="8" t="inlineStr">
        <is>
          <t>Plan rozwoju</t>
        </is>
      </c>
      <c r="B4" s="10" t="n">
        <v>0</v>
      </c>
      <c r="D4" s="8" t="inlineStr">
        <is>
          <t>Opcjonalne</t>
        </is>
      </c>
      <c r="E4" s="10" t="n">
        <v>1</v>
      </c>
    </row>
    <row r="5">
      <c r="A5" s="8" t="inlineStr">
        <is>
          <t>Nie</t>
        </is>
      </c>
      <c r="B5" s="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2026-10-07T11:18:48Z</dcterms:created>
  <dcterms:modified xmlns:dcterms="http://purl.org/dc/terms/" xmlns:xsi="http://www.w3.org/2001/XMLSchema-instance" xsi:type="dcterms:W3CDTF">2026-10-07T11:18:48Z</dcterms:modified>
</cp:coreProperties>
</file>